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<sst xmlns="http://schemas.openxmlformats.org/spreadsheetml/2006/main" count="76" uniqueCount="52">
  <si>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Salvage Value</t>
  </si>
  <si>
    <t>Purchase 6C1</t>
  </si>
  <si>
    <t xml:space="preserve">Hardware </t>
  </si>
  <si>
    <t>Maintenance</t>
  </si>
  <si>
    <t>Warranty</t>
  </si>
  <si>
    <t>Middleware</t>
  </si>
  <si>
    <t>Software</t>
  </si>
  <si>
    <t>Facilities</t>
  </si>
  <si>
    <t>Site Prep</t>
  </si>
  <si>
    <t>Facilities Upgrade</t>
  </si>
  <si>
    <t>Cooling</t>
  </si>
  <si>
    <t>per sq ft per month</t>
  </si>
  <si>
    <t>per kwhr</t>
  </si>
  <si>
    <t>Support</t>
  </si>
  <si>
    <t>Administrator Salary</t>
  </si>
  <si>
    <t>Operator Salary</t>
  </si>
  <si>
    <t>Training</t>
  </si>
  <si>
    <t>Business Benefits</t>
  </si>
  <si>
    <t>Year</t>
  </si>
  <si>
    <t>Totals</t>
  </si>
  <si>
    <t>New Functionality</t>
  </si>
  <si>
    <t>Present Value</t>
  </si>
  <si>
    <t>Cost of Capital</t>
  </si>
  <si>
    <t>Database Maint</t>
  </si>
  <si>
    <t>per CPU, AIX 4.3 to 5 Upgrade</t>
  </si>
  <si>
    <t>Power (kw)</t>
  </si>
  <si>
    <t>Floor Space (sq ft)</t>
  </si>
  <si>
    <t>7015-R50 (CPU's)</t>
  </si>
  <si>
    <t>AIX 4 to 5 Upgrade</t>
  </si>
  <si>
    <t>Application</t>
  </si>
  <si>
    <t>Cost of Downtime, $/hr</t>
  </si>
  <si>
    <t>Typically same as power</t>
  </si>
  <si>
    <t>Database Maintenance, $ per CPU per month</t>
  </si>
  <si>
    <t>Availabilty (%)</t>
  </si>
  <si>
    <t>Availability (%)</t>
  </si>
  <si>
    <t>Assumptions</t>
  </si>
  <si>
    <t>Alternative 2: Replace R50 with 7026-6C1</t>
  </si>
  <si>
    <t xml:space="preserve">Alternative 1: Keep Existing R50 System ("Do Nothing") </t>
  </si>
  <si>
    <t>AIX 4 to 5 Upgrade Cost:  Support for AIX 4 will be withdrawn 12/2003</t>
  </si>
  <si>
    <t>Comment:</t>
  </si>
  <si>
    <t>Facilities Upgrade:  if your data center is running short of floor space, power or cooling, you can avoid an expensive facilities upgrade by consolidating.</t>
  </si>
  <si>
    <t>Note:  cash outflows are negative, cash inflows are positive.  All costs are "list" price.</t>
  </si>
  <si>
    <t>Savings</t>
  </si>
  <si>
    <t xml:space="preserve">Replacement server has comparable TPC-C performance </t>
  </si>
  <si>
    <t>(For example, try 99.9% availability for the R50, and 99.925% for the 6C1)</t>
  </si>
  <si>
    <t>I've left numerous fields blank because each situation is different</t>
  </si>
  <si>
    <t>Database Maint: Some vendors charge up to $500 per CPU per month. New servers require fewer cpu's for the same performance, which reduces maintenance costs</t>
  </si>
  <si>
    <t>Availability:  as hardware ages, it becomes less reliable. On the other hand, newer pSeries models have better reliability than previous models.</t>
  </si>
  <si>
    <t>List prices as of 4/2002</t>
  </si>
  <si>
    <t>However, some of the blank fields may contain the most justification for replacement or justification.  Here are a few examples…..</t>
  </si>
  <si>
    <t>This example shows a 1:1 server replacement.  This doesn't work in all cases, and you may need to consolidate multiple servers to justify.  However the mechanics and benefits are the similar.</t>
  </si>
  <si>
    <t>Example of a Financial Justification to Replace An Old Server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</si>
</sst>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_);[Red]\(#,##0.00000000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%"/>
  </numFmts>
  <fonts count="6">
    <font>
      <sz val="10"/>
      <name val="Arial"/>
      <family val="0"/>
    </font>
    <font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38" fontId="0" fillId="0" borderId="0" xfId="0" applyNumberForma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centerContinuous"/>
    </xf>
    <xf numFmtId="9" fontId="0" fillId="0" borderId="0" xfId="0" applyNumberFormat="1" applyBorder="1" applyAlignment="1">
      <alignment/>
    </xf>
    <xf numFmtId="44" fontId="0" fillId="0" borderId="0" xfId="17" applyBorder="1" applyAlignment="1">
      <alignment/>
    </xf>
    <xf numFmtId="166" fontId="0" fillId="0" borderId="0" xfId="17" applyNumberFormat="1" applyBorder="1" applyAlignment="1">
      <alignment/>
    </xf>
    <xf numFmtId="166" fontId="0" fillId="0" borderId="4" xfId="17" applyNumberFormat="1" applyBorder="1" applyAlignment="1">
      <alignment/>
    </xf>
    <xf numFmtId="166" fontId="3" fillId="0" borderId="1" xfId="17" applyNumberFormat="1" applyFont="1" applyBorder="1" applyAlignment="1">
      <alignment/>
    </xf>
    <xf numFmtId="166" fontId="0" fillId="0" borderId="3" xfId="17" applyNumberFormat="1" applyBorder="1" applyAlignment="1">
      <alignment/>
    </xf>
    <xf numFmtId="166" fontId="0" fillId="0" borderId="5" xfId="17" applyNumberFormat="1" applyBorder="1" applyAlignment="1">
      <alignment/>
    </xf>
    <xf numFmtId="166" fontId="3" fillId="0" borderId="2" xfId="17" applyNumberFormat="1" applyFont="1" applyBorder="1" applyAlignment="1">
      <alignment/>
    </xf>
    <xf numFmtId="166" fontId="0" fillId="0" borderId="0" xfId="17" applyNumberFormat="1" applyAlignment="1">
      <alignment/>
    </xf>
    <xf numFmtId="166" fontId="0" fillId="0" borderId="6" xfId="17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9" fontId="0" fillId="0" borderId="6" xfId="19" applyBorder="1" applyAlignment="1">
      <alignment/>
    </xf>
    <xf numFmtId="0" fontId="3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166" fontId="0" fillId="0" borderId="7" xfId="17" applyNumberFormat="1" applyFont="1" applyBorder="1" applyAlignment="1">
      <alignment/>
    </xf>
    <xf numFmtId="166" fontId="0" fillId="0" borderId="7" xfId="17" applyNumberFormat="1" applyBorder="1" applyAlignment="1">
      <alignment/>
    </xf>
    <xf numFmtId="169" fontId="0" fillId="0" borderId="7" xfId="0" applyNumberFormat="1" applyBorder="1" applyAlignment="1">
      <alignment/>
    </xf>
    <xf numFmtId="0" fontId="2" fillId="0" borderId="7" xfId="0" applyFont="1" applyBorder="1" applyAlignment="1">
      <alignment/>
    </xf>
    <xf numFmtId="166" fontId="3" fillId="0" borderId="7" xfId="17" applyNumberFormat="1" applyFont="1" applyBorder="1" applyAlignment="1">
      <alignment/>
    </xf>
    <xf numFmtId="168" fontId="0" fillId="0" borderId="7" xfId="15" applyNumberFormat="1" applyBorder="1" applyAlignment="1">
      <alignment/>
    </xf>
    <xf numFmtId="9" fontId="0" fillId="0" borderId="7" xfId="19" applyBorder="1" applyAlignment="1">
      <alignment/>
    </xf>
    <xf numFmtId="43" fontId="0" fillId="0" borderId="7" xfId="15" applyBorder="1" applyAlignment="1">
      <alignment/>
    </xf>
    <xf numFmtId="10" fontId="0" fillId="0" borderId="7" xfId="19" applyNumberForma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17.7109375" style="0" customWidth="1"/>
    <col min="3" max="3" width="7.28125" style="0" bestFit="1" customWidth="1"/>
    <col min="4" max="4" width="10.28125" style="0" bestFit="1" customWidth="1"/>
    <col min="5" max="7" width="9.28125" style="0" bestFit="1" customWidth="1"/>
    <col min="8" max="8" width="5.28125" style="0" customWidth="1"/>
    <col min="9" max="9" width="2.57421875" style="0" customWidth="1"/>
    <col min="10" max="10" width="17.00390625" style="0" customWidth="1"/>
    <col min="11" max="11" width="8.57421875" style="0" customWidth="1"/>
    <col min="12" max="12" width="10.00390625" style="0" customWidth="1"/>
    <col min="13" max="13" width="9.7109375" style="0" bestFit="1" customWidth="1"/>
    <col min="14" max="15" width="9.28125" style="0" bestFit="1" customWidth="1"/>
    <col min="16" max="16" width="8.8515625" style="0" customWidth="1"/>
  </cols>
  <sheetData>
    <row r="1" ht="15.75">
      <c r="A1" s="2" t="s">
        <v>51</v>
      </c>
    </row>
    <row r="3" spans="1:9" s="23" customFormat="1" ht="15.75">
      <c r="A3" s="2" t="s">
        <v>37</v>
      </c>
      <c r="I3" s="2" t="s">
        <v>36</v>
      </c>
    </row>
    <row r="4" spans="1:17" ht="17.25" customHeight="1">
      <c r="A4" s="25"/>
      <c r="B4" s="26"/>
      <c r="C4" s="26"/>
      <c r="D4" s="27" t="s">
        <v>18</v>
      </c>
      <c r="E4" s="27"/>
      <c r="F4" s="27"/>
      <c r="G4" s="26"/>
      <c r="H4" s="11"/>
      <c r="I4" s="25"/>
      <c r="J4" s="27"/>
      <c r="K4" s="30"/>
      <c r="L4" s="30"/>
      <c r="M4" s="34" t="s">
        <v>18</v>
      </c>
      <c r="N4" s="27"/>
      <c r="O4" s="27"/>
      <c r="P4" s="11"/>
      <c r="Q4" s="40" t="s">
        <v>35</v>
      </c>
    </row>
    <row r="5" spans="1:16" s="3" customFormat="1" ht="15.75">
      <c r="A5" s="28"/>
      <c r="B5" s="29"/>
      <c r="C5" s="29"/>
      <c r="D5" s="29">
        <v>0</v>
      </c>
      <c r="E5" s="29">
        <v>1</v>
      </c>
      <c r="F5" s="29">
        <v>2</v>
      </c>
      <c r="G5" s="29">
        <v>3</v>
      </c>
      <c r="H5" s="22"/>
      <c r="I5" s="28"/>
      <c r="J5" s="25"/>
      <c r="K5" s="25"/>
      <c r="L5" s="25">
        <v>0</v>
      </c>
      <c r="M5" s="25">
        <v>1</v>
      </c>
      <c r="N5" s="25">
        <v>2</v>
      </c>
      <c r="O5" s="25">
        <v>3</v>
      </c>
      <c r="P5" s="22"/>
    </row>
    <row r="6" spans="1:16" ht="12.75">
      <c r="A6" s="25" t="s">
        <v>2</v>
      </c>
      <c r="B6" s="30"/>
      <c r="C6" s="30"/>
      <c r="D6" s="30"/>
      <c r="E6" s="30"/>
      <c r="F6" s="30"/>
      <c r="G6" s="30"/>
      <c r="H6" s="6"/>
      <c r="I6" s="25" t="s">
        <v>2</v>
      </c>
      <c r="J6" s="30"/>
      <c r="K6" s="30"/>
      <c r="L6" s="30"/>
      <c r="M6" s="30"/>
      <c r="N6" s="30"/>
      <c r="O6" s="30"/>
      <c r="P6" s="6"/>
    </row>
    <row r="7" spans="1:16" ht="12.75">
      <c r="A7" s="25"/>
      <c r="B7" s="30" t="s">
        <v>27</v>
      </c>
      <c r="C7" s="30">
        <v>6</v>
      </c>
      <c r="D7" s="31"/>
      <c r="E7" s="32"/>
      <c r="F7" s="32"/>
      <c r="G7" s="32"/>
      <c r="H7" s="14"/>
      <c r="I7" s="35"/>
      <c r="J7" s="32" t="s">
        <v>1</v>
      </c>
      <c r="K7" s="36">
        <v>1</v>
      </c>
      <c r="L7" s="32">
        <v>-21300</v>
      </c>
      <c r="M7" s="32"/>
      <c r="N7" s="32"/>
      <c r="O7" s="32"/>
      <c r="P7" s="8"/>
    </row>
    <row r="8" spans="1:16" ht="12.75">
      <c r="A8" s="25"/>
      <c r="B8" s="30" t="s">
        <v>3</v>
      </c>
      <c r="C8" s="30"/>
      <c r="D8" s="32"/>
      <c r="E8" s="32">
        <v>-7440</v>
      </c>
      <c r="F8" s="32">
        <f>E8</f>
        <v>-7440</v>
      </c>
      <c r="G8" s="32">
        <f>F8</f>
        <v>-7440</v>
      </c>
      <c r="H8" s="14"/>
      <c r="I8" s="35"/>
      <c r="J8" s="32" t="s">
        <v>3</v>
      </c>
      <c r="K8" s="32"/>
      <c r="L8" s="32"/>
      <c r="M8" s="32" t="s">
        <v>4</v>
      </c>
      <c r="N8" s="32">
        <v>-1200</v>
      </c>
      <c r="O8" s="32">
        <f>N8</f>
        <v>-1200</v>
      </c>
      <c r="P8" s="8"/>
    </row>
    <row r="9" spans="1:16" ht="12.75">
      <c r="A9" s="25"/>
      <c r="B9" s="30" t="s">
        <v>0</v>
      </c>
      <c r="C9" s="30"/>
      <c r="D9" s="32"/>
      <c r="E9" s="32"/>
      <c r="F9" s="32"/>
      <c r="G9" s="32">
        <v>0</v>
      </c>
      <c r="H9" s="14"/>
      <c r="I9" s="35"/>
      <c r="J9" s="32" t="s">
        <v>0</v>
      </c>
      <c r="K9" s="37">
        <v>0.1</v>
      </c>
      <c r="L9" s="32"/>
      <c r="M9" s="32"/>
      <c r="N9" s="32"/>
      <c r="O9" s="32">
        <f>-L7*K9</f>
        <v>2130</v>
      </c>
      <c r="P9" s="8"/>
    </row>
    <row r="10" spans="1:16" ht="12.75">
      <c r="A10" s="25" t="s">
        <v>6</v>
      </c>
      <c r="B10" s="30"/>
      <c r="C10" s="30"/>
      <c r="D10" s="32"/>
      <c r="E10" s="32"/>
      <c r="F10" s="32"/>
      <c r="G10" s="32"/>
      <c r="H10" s="14"/>
      <c r="I10" s="35" t="s">
        <v>6</v>
      </c>
      <c r="J10" s="32"/>
      <c r="K10" s="32"/>
      <c r="L10" s="32"/>
      <c r="M10" s="32"/>
      <c r="N10" s="32"/>
      <c r="O10" s="32"/>
      <c r="P10" s="8"/>
    </row>
    <row r="11" spans="1:16" ht="12.75">
      <c r="A11" s="25"/>
      <c r="B11" s="30" t="s">
        <v>29</v>
      </c>
      <c r="C11" s="30"/>
      <c r="D11" s="32"/>
      <c r="E11" s="32"/>
      <c r="F11" s="32"/>
      <c r="G11" s="32"/>
      <c r="H11" s="14"/>
      <c r="I11" s="35"/>
      <c r="J11" s="32" t="s">
        <v>29</v>
      </c>
      <c r="K11" s="32"/>
      <c r="L11" s="32"/>
      <c r="M11" s="32"/>
      <c r="N11" s="32"/>
      <c r="O11" s="32"/>
      <c r="P11" s="8"/>
    </row>
    <row r="12" spans="1:16" ht="12.75">
      <c r="A12" s="25"/>
      <c r="B12" s="30" t="s">
        <v>5</v>
      </c>
      <c r="C12" s="30"/>
      <c r="D12" s="32"/>
      <c r="E12" s="32"/>
      <c r="F12" s="32"/>
      <c r="G12" s="32"/>
      <c r="H12" s="14"/>
      <c r="I12" s="35"/>
      <c r="J12" s="32" t="s">
        <v>5</v>
      </c>
      <c r="K12" s="32"/>
      <c r="L12" s="32"/>
      <c r="M12" s="32"/>
      <c r="N12" s="32"/>
      <c r="O12" s="32"/>
      <c r="P12" s="8"/>
    </row>
    <row r="13" spans="1:17" ht="12.75">
      <c r="A13" s="25"/>
      <c r="B13" s="30" t="s">
        <v>23</v>
      </c>
      <c r="C13" s="30"/>
      <c r="D13" s="32"/>
      <c r="E13" s="32">
        <f>-C7*12*P13</f>
        <v>0</v>
      </c>
      <c r="F13" s="32">
        <f>E13</f>
        <v>0</v>
      </c>
      <c r="G13" s="32">
        <f>E13</f>
        <v>0</v>
      </c>
      <c r="H13" s="14"/>
      <c r="I13" s="35"/>
      <c r="J13" s="32" t="s">
        <v>23</v>
      </c>
      <c r="K13" s="32"/>
      <c r="L13" s="32"/>
      <c r="M13" s="32">
        <f>-K7*12*P13</f>
        <v>0</v>
      </c>
      <c r="N13" s="32">
        <f>M13</f>
        <v>0</v>
      </c>
      <c r="O13" s="32">
        <f>M13</f>
        <v>0</v>
      </c>
      <c r="P13" s="14">
        <v>0</v>
      </c>
      <c r="Q13" t="s">
        <v>32</v>
      </c>
    </row>
    <row r="14" spans="1:17" ht="12.75">
      <c r="A14" s="25"/>
      <c r="B14" s="30" t="s">
        <v>28</v>
      </c>
      <c r="C14" s="30"/>
      <c r="D14" s="32"/>
      <c r="E14" s="32"/>
      <c r="F14" s="32">
        <f>-P14*C7</f>
        <v>-1650</v>
      </c>
      <c r="G14" s="32"/>
      <c r="H14" s="14"/>
      <c r="I14" s="35"/>
      <c r="J14" s="32" t="s">
        <v>28</v>
      </c>
      <c r="K14" s="32"/>
      <c r="L14" s="32"/>
      <c r="M14" s="32"/>
      <c r="N14" s="32"/>
      <c r="O14" s="32"/>
      <c r="P14" s="14">
        <v>275</v>
      </c>
      <c r="Q14" t="s">
        <v>24</v>
      </c>
    </row>
    <row r="15" spans="1:16" ht="12.75">
      <c r="A15" s="25" t="s">
        <v>7</v>
      </c>
      <c r="B15" s="30"/>
      <c r="C15" s="30"/>
      <c r="D15" s="32"/>
      <c r="E15" s="32"/>
      <c r="F15" s="32"/>
      <c r="G15" s="32"/>
      <c r="H15" s="14"/>
      <c r="I15" s="35" t="s">
        <v>7</v>
      </c>
      <c r="J15" s="32"/>
      <c r="K15" s="32"/>
      <c r="L15" s="32"/>
      <c r="M15" s="32"/>
      <c r="N15" s="32"/>
      <c r="O15" s="32"/>
      <c r="P15" s="8"/>
    </row>
    <row r="16" spans="1:16" ht="12.75">
      <c r="A16" s="25"/>
      <c r="B16" s="30" t="s">
        <v>8</v>
      </c>
      <c r="C16" s="30"/>
      <c r="D16" s="32"/>
      <c r="E16" s="32"/>
      <c r="F16" s="32"/>
      <c r="G16" s="32"/>
      <c r="H16" s="14"/>
      <c r="I16" s="35"/>
      <c r="J16" s="32" t="s">
        <v>8</v>
      </c>
      <c r="K16" s="32"/>
      <c r="L16" s="32"/>
      <c r="M16" s="32"/>
      <c r="N16" s="32"/>
      <c r="O16" s="32"/>
      <c r="P16" s="8"/>
    </row>
    <row r="17" spans="1:16" ht="12.75">
      <c r="A17" s="25"/>
      <c r="B17" s="30" t="s">
        <v>9</v>
      </c>
      <c r="C17" s="30"/>
      <c r="D17" s="32"/>
      <c r="E17" s="32"/>
      <c r="F17" s="32"/>
      <c r="G17" s="32"/>
      <c r="H17" s="14"/>
      <c r="I17" s="35"/>
      <c r="J17" s="32" t="s">
        <v>9</v>
      </c>
      <c r="K17" s="32"/>
      <c r="L17" s="32"/>
      <c r="M17" s="32"/>
      <c r="N17" s="32"/>
      <c r="O17" s="32"/>
      <c r="P17" s="8"/>
    </row>
    <row r="18" spans="1:18" ht="12.75">
      <c r="A18" s="25"/>
      <c r="B18" s="30" t="s">
        <v>25</v>
      </c>
      <c r="C18" s="30">
        <v>0.72</v>
      </c>
      <c r="D18" s="32"/>
      <c r="E18" s="32">
        <f>-C18*24*365*P18</f>
        <v>-504.5760000000001</v>
      </c>
      <c r="F18" s="32">
        <f aca="true" t="shared" si="0" ref="F18:G20">E18</f>
        <v>-504.5760000000001</v>
      </c>
      <c r="G18" s="32">
        <f t="shared" si="0"/>
        <v>-504.5760000000001</v>
      </c>
      <c r="H18" s="14"/>
      <c r="I18" s="35"/>
      <c r="J18" s="32" t="s">
        <v>25</v>
      </c>
      <c r="K18" s="38">
        <v>0.3</v>
      </c>
      <c r="L18" s="32"/>
      <c r="M18" s="32">
        <f>-K18*365*24*P18</f>
        <v>-210.24</v>
      </c>
      <c r="N18" s="32">
        <f aca="true" t="shared" si="1" ref="N18:O20">M18</f>
        <v>-210.24</v>
      </c>
      <c r="O18" s="32">
        <f t="shared" si="1"/>
        <v>-210.24</v>
      </c>
      <c r="P18" s="13">
        <v>0.08</v>
      </c>
      <c r="Q18" t="s">
        <v>12</v>
      </c>
      <c r="R18" s="4"/>
    </row>
    <row r="19" spans="1:17" ht="12.75">
      <c r="A19" s="25"/>
      <c r="B19" s="30" t="s">
        <v>10</v>
      </c>
      <c r="C19" s="30"/>
      <c r="D19" s="32"/>
      <c r="E19" s="32">
        <f>E18</f>
        <v>-504.5760000000001</v>
      </c>
      <c r="F19" s="32">
        <f t="shared" si="0"/>
        <v>-504.5760000000001</v>
      </c>
      <c r="G19" s="32">
        <f t="shared" si="0"/>
        <v>-504.5760000000001</v>
      </c>
      <c r="H19" s="14"/>
      <c r="I19" s="35"/>
      <c r="J19" s="32" t="s">
        <v>10</v>
      </c>
      <c r="K19" s="38"/>
      <c r="L19" s="32"/>
      <c r="M19" s="32">
        <f>M18</f>
        <v>-210.24</v>
      </c>
      <c r="N19" s="32">
        <f t="shared" si="1"/>
        <v>-210.24</v>
      </c>
      <c r="O19" s="32">
        <f t="shared" si="1"/>
        <v>-210.24</v>
      </c>
      <c r="P19" s="14"/>
      <c r="Q19" t="s">
        <v>31</v>
      </c>
    </row>
    <row r="20" spans="1:18" ht="12.75">
      <c r="A20" s="25"/>
      <c r="B20" s="30" t="s">
        <v>26</v>
      </c>
      <c r="C20" s="30">
        <v>14</v>
      </c>
      <c r="D20" s="32"/>
      <c r="E20" s="32">
        <f>-C20*P20*12</f>
        <v>-840</v>
      </c>
      <c r="F20" s="32">
        <f t="shared" si="0"/>
        <v>-840</v>
      </c>
      <c r="G20" s="32">
        <f t="shared" si="0"/>
        <v>-840</v>
      </c>
      <c r="H20" s="14"/>
      <c r="I20" s="35"/>
      <c r="J20" s="32" t="s">
        <v>26</v>
      </c>
      <c r="K20" s="36">
        <v>7</v>
      </c>
      <c r="L20" s="32"/>
      <c r="M20" s="32">
        <f>-K20*12*P20</f>
        <v>-420</v>
      </c>
      <c r="N20" s="32">
        <f t="shared" si="1"/>
        <v>-420</v>
      </c>
      <c r="O20" s="32">
        <f t="shared" si="1"/>
        <v>-420</v>
      </c>
      <c r="P20" s="14">
        <v>5</v>
      </c>
      <c r="Q20" t="s">
        <v>11</v>
      </c>
      <c r="R20" s="5"/>
    </row>
    <row r="21" spans="1:16" ht="12.75">
      <c r="A21" s="25" t="s">
        <v>13</v>
      </c>
      <c r="B21" s="30"/>
      <c r="C21" s="30"/>
      <c r="D21" s="32"/>
      <c r="E21" s="32"/>
      <c r="F21" s="32"/>
      <c r="G21" s="32"/>
      <c r="H21" s="14"/>
      <c r="I21" s="35" t="s">
        <v>13</v>
      </c>
      <c r="J21" s="32"/>
      <c r="K21" s="32"/>
      <c r="L21" s="32"/>
      <c r="M21" s="32"/>
      <c r="N21" s="32"/>
      <c r="O21" s="32"/>
      <c r="P21" s="14"/>
    </row>
    <row r="22" spans="1:18" ht="12.75">
      <c r="A22" s="25"/>
      <c r="B22" s="30" t="s">
        <v>14</v>
      </c>
      <c r="C22" s="30"/>
      <c r="D22" s="32"/>
      <c r="E22" s="32"/>
      <c r="F22" s="32"/>
      <c r="G22" s="32"/>
      <c r="H22" s="14"/>
      <c r="I22" s="35"/>
      <c r="J22" s="32" t="s">
        <v>14</v>
      </c>
      <c r="K22" s="32"/>
      <c r="L22" s="32"/>
      <c r="M22" s="32"/>
      <c r="N22" s="32"/>
      <c r="O22" s="32"/>
      <c r="P22" s="14"/>
      <c r="R22" s="5"/>
    </row>
    <row r="23" spans="1:18" ht="12.75">
      <c r="A23" s="25"/>
      <c r="B23" s="30" t="s">
        <v>15</v>
      </c>
      <c r="C23" s="30"/>
      <c r="D23" s="32"/>
      <c r="E23" s="32"/>
      <c r="F23" s="32"/>
      <c r="G23" s="32"/>
      <c r="H23" s="14"/>
      <c r="I23" s="35"/>
      <c r="J23" s="32" t="s">
        <v>15</v>
      </c>
      <c r="K23" s="32"/>
      <c r="L23" s="32"/>
      <c r="M23" s="32"/>
      <c r="N23" s="32"/>
      <c r="O23" s="32"/>
      <c r="P23" s="14"/>
      <c r="R23" s="5"/>
    </row>
    <row r="24" spans="1:16" ht="12.75">
      <c r="A24" s="25"/>
      <c r="B24" s="30" t="s">
        <v>16</v>
      </c>
      <c r="C24" s="30"/>
      <c r="D24" s="32"/>
      <c r="E24" s="32"/>
      <c r="F24" s="32"/>
      <c r="G24" s="32"/>
      <c r="H24" s="14"/>
      <c r="I24" s="35"/>
      <c r="J24" s="32" t="s">
        <v>16</v>
      </c>
      <c r="K24" s="32"/>
      <c r="L24" s="32"/>
      <c r="M24" s="32"/>
      <c r="N24" s="32"/>
      <c r="O24" s="32"/>
      <c r="P24" s="14"/>
    </row>
    <row r="25" spans="1:16" ht="12.75">
      <c r="A25" s="25" t="s">
        <v>17</v>
      </c>
      <c r="B25" s="30"/>
      <c r="C25" s="30"/>
      <c r="D25" s="32"/>
      <c r="E25" s="32"/>
      <c r="F25" s="32"/>
      <c r="G25" s="32"/>
      <c r="H25" s="14"/>
      <c r="I25" s="35" t="s">
        <v>17</v>
      </c>
      <c r="J25" s="32"/>
      <c r="K25" s="32"/>
      <c r="L25" s="32"/>
      <c r="M25" s="32"/>
      <c r="N25" s="32"/>
      <c r="O25" s="32"/>
      <c r="P25" s="14"/>
    </row>
    <row r="26" spans="1:18" ht="12.75">
      <c r="A26" s="25"/>
      <c r="B26" s="30" t="s">
        <v>33</v>
      </c>
      <c r="C26" s="33">
        <v>1</v>
      </c>
      <c r="D26" s="32"/>
      <c r="E26" s="32">
        <f>-(1-C26)*P26*24*365</f>
        <v>0</v>
      </c>
      <c r="F26" s="32">
        <f>E26</f>
        <v>0</v>
      </c>
      <c r="G26" s="32">
        <f>E26</f>
        <v>0</v>
      </c>
      <c r="H26" s="14"/>
      <c r="I26" s="35"/>
      <c r="J26" s="31" t="s">
        <v>34</v>
      </c>
      <c r="K26" s="39">
        <v>1</v>
      </c>
      <c r="L26" s="32"/>
      <c r="M26" s="32">
        <f>-(1-K26)*P26*365*24</f>
        <v>0</v>
      </c>
      <c r="N26" s="32">
        <f>M26</f>
        <v>0</v>
      </c>
      <c r="O26" s="32">
        <f>M26</f>
        <v>0</v>
      </c>
      <c r="P26" s="14">
        <v>5000</v>
      </c>
      <c r="Q26" t="s">
        <v>30</v>
      </c>
      <c r="R26" s="5"/>
    </row>
    <row r="27" spans="1:18" ht="12.75">
      <c r="A27" s="25"/>
      <c r="B27" s="30" t="s">
        <v>20</v>
      </c>
      <c r="C27" s="30"/>
      <c r="D27" s="32"/>
      <c r="E27" s="32"/>
      <c r="F27" s="32"/>
      <c r="G27" s="32"/>
      <c r="H27" s="14"/>
      <c r="I27" s="35"/>
      <c r="J27" s="32" t="s">
        <v>20</v>
      </c>
      <c r="K27" s="32"/>
      <c r="L27" s="32"/>
      <c r="M27" s="32"/>
      <c r="N27" s="32"/>
      <c r="O27" s="32"/>
      <c r="P27" s="8"/>
      <c r="R27" s="5"/>
    </row>
    <row r="28" spans="1:16" ht="12.75">
      <c r="A28" s="25"/>
      <c r="B28" s="30"/>
      <c r="C28" s="30"/>
      <c r="D28" s="32"/>
      <c r="E28" s="32"/>
      <c r="F28" s="32"/>
      <c r="G28" s="32"/>
      <c r="H28" s="14"/>
      <c r="I28" s="35"/>
      <c r="J28" s="32"/>
      <c r="K28" s="32"/>
      <c r="L28" s="32"/>
      <c r="M28" s="32"/>
      <c r="N28" s="32"/>
      <c r="O28" s="32"/>
      <c r="P28" s="6"/>
    </row>
    <row r="29" spans="1:16" ht="12.75">
      <c r="A29" s="25" t="s">
        <v>19</v>
      </c>
      <c r="B29" s="30"/>
      <c r="C29" s="30"/>
      <c r="D29" s="32">
        <f>SUM(D7:D28)</f>
        <v>0</v>
      </c>
      <c r="E29" s="32">
        <f>SUM(E7:E28)</f>
        <v>-9289.152</v>
      </c>
      <c r="F29" s="32">
        <f>SUM(F7:F28)</f>
        <v>-10939.152000000002</v>
      </c>
      <c r="G29" s="32">
        <f>SUM(G7:G28)</f>
        <v>-9289.152</v>
      </c>
      <c r="H29" s="14"/>
      <c r="I29" s="35" t="s">
        <v>19</v>
      </c>
      <c r="J29" s="32"/>
      <c r="K29" s="32"/>
      <c r="L29" s="32">
        <f>SUM(L7:L28)</f>
        <v>-21300</v>
      </c>
      <c r="M29" s="32">
        <f>SUM(M7:M28)</f>
        <v>-840.48</v>
      </c>
      <c r="N29" s="32">
        <f>SUM(N7:N28)</f>
        <v>-2040.48</v>
      </c>
      <c r="O29" s="32">
        <f>SUM(O7:O28)</f>
        <v>89.51999999999998</v>
      </c>
      <c r="P29" s="8"/>
    </row>
    <row r="30" spans="1:16" ht="12.75">
      <c r="A30" s="7"/>
      <c r="B30" s="6"/>
      <c r="C30" s="6"/>
      <c r="D30" s="14"/>
      <c r="E30" s="14"/>
      <c r="F30" s="14"/>
      <c r="G30" s="15"/>
      <c r="H30" s="14"/>
      <c r="I30" s="16"/>
      <c r="J30" s="14"/>
      <c r="K30" s="14"/>
      <c r="L30" s="14"/>
      <c r="M30" s="14"/>
      <c r="N30" s="14"/>
      <c r="O30" s="15"/>
      <c r="P30" s="6"/>
    </row>
    <row r="31" spans="1:17" ht="12.75">
      <c r="A31" s="7" t="s">
        <v>21</v>
      </c>
      <c r="B31" s="6"/>
      <c r="C31" s="6"/>
      <c r="D31" s="17">
        <f>D29+NPV(P31,E29:G29)</f>
        <v>-26793.26351797862</v>
      </c>
      <c r="E31" s="14"/>
      <c r="F31" s="14"/>
      <c r="G31" s="15"/>
      <c r="H31" s="14"/>
      <c r="I31" s="16" t="s">
        <v>21</v>
      </c>
      <c r="J31" s="14"/>
      <c r="K31" s="14"/>
      <c r="L31" s="17">
        <f>L29+NPV(X31,M29:O29)</f>
        <v>-24091.44</v>
      </c>
      <c r="M31" s="14"/>
      <c r="N31" s="14"/>
      <c r="O31" s="15"/>
      <c r="P31" s="12">
        <v>0.05</v>
      </c>
      <c r="Q31" t="s">
        <v>22</v>
      </c>
    </row>
    <row r="32" spans="1:16" ht="12.75">
      <c r="A32" s="9"/>
      <c r="B32" s="10"/>
      <c r="C32" s="10"/>
      <c r="D32" s="17"/>
      <c r="E32" s="17"/>
      <c r="F32" s="17"/>
      <c r="G32" s="18"/>
      <c r="H32" s="14"/>
      <c r="I32" s="19"/>
      <c r="J32" s="17"/>
      <c r="K32" s="17"/>
      <c r="L32" s="17"/>
      <c r="M32" s="17"/>
      <c r="N32" s="17"/>
      <c r="O32" s="18"/>
      <c r="P32" s="6"/>
    </row>
    <row r="33" spans="4:15" ht="12.75"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3.5" thickBot="1">
      <c r="A34" s="3" t="s">
        <v>42</v>
      </c>
      <c r="D34" s="21">
        <f>L31-D31</f>
        <v>2701.8235179786207</v>
      </c>
      <c r="E34" s="24">
        <f>-(L31/D31-1)</f>
        <v>0.10083965755667135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4:15" ht="13.5" thickTop="1">
      <c r="D35" s="14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4:15" ht="12.75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12.75">
      <c r="A37" s="3" t="s">
        <v>41</v>
      </c>
    </row>
    <row r="39" ht="12.75">
      <c r="A39" s="3" t="s">
        <v>39</v>
      </c>
    </row>
    <row r="40" ht="12.75">
      <c r="B40" t="s">
        <v>45</v>
      </c>
    </row>
    <row r="41" ht="12.75">
      <c r="B41" t="s">
        <v>49</v>
      </c>
    </row>
    <row r="42" ht="12.75">
      <c r="B42" t="s">
        <v>46</v>
      </c>
    </row>
    <row r="43" ht="12.75">
      <c r="B43" t="s">
        <v>40</v>
      </c>
    </row>
    <row r="44" ht="12.75">
      <c r="B44" t="s">
        <v>47</v>
      </c>
    </row>
    <row r="45" ht="12.75">
      <c r="C45" t="s">
        <v>44</v>
      </c>
    </row>
    <row r="46" ht="12.75">
      <c r="B46" t="s">
        <v>50</v>
      </c>
    </row>
    <row r="49" ht="15.75">
      <c r="B49" s="2" t="s">
        <v>35</v>
      </c>
    </row>
    <row r="50" spans="1:2" ht="12.75">
      <c r="A50" s="3">
        <v>1</v>
      </c>
      <c r="B50" t="s">
        <v>43</v>
      </c>
    </row>
    <row r="51" spans="1:2" ht="12.75">
      <c r="A51" s="3">
        <v>2</v>
      </c>
      <c r="B51" t="s">
        <v>38</v>
      </c>
    </row>
    <row r="52" spans="1:2" ht="12.75">
      <c r="A52" s="3">
        <v>3</v>
      </c>
      <c r="B52" t="s">
        <v>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12" sqref="B12"/>
    </sheetView>
  </sheetViews>
  <sheetFormatPr defaultColWidth="9.140625" defaultRowHeight="12.75"/>
  <cols>
    <col min="2" max="2" width="4.7109375" style="3" customWidth="1"/>
    <col min="3" max="3" width="17.7109375" style="0" customWidth="1"/>
  </cols>
  <sheetData>
    <row r="1" ht="18">
      <c r="A1" s="1"/>
    </row>
    <row r="3" ht="15.75">
      <c r="B3" s="2"/>
    </row>
    <row r="4" ht="15.75">
      <c r="B4" s="2"/>
    </row>
    <row r="5" ht="15.75">
      <c r="B5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Spencer</dc:creator>
  <cp:keywords/>
  <dc:description/>
  <cp:lastModifiedBy>Bruce Spencer</cp:lastModifiedBy>
  <dcterms:created xsi:type="dcterms:W3CDTF">2002-05-02T13:01:19Z</dcterms:created>
  <dcterms:modified xsi:type="dcterms:W3CDTF">2002-05-04T16:45:27Z</dcterms:modified>
  <cp:category/>
  <cp:version/>
  <cp:contentType/>
  <cp:contentStatus/>
</cp:coreProperties>
</file>